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60" windowWidth="12435" windowHeight="3405"/>
  </bookViews>
  <sheets>
    <sheet name="Лист1" sheetId="1" r:id="rId1"/>
    <sheet name="Лист2" sheetId="2" r:id="rId2"/>
    <sheet name="Лист3" sheetId="3" r:id="rId3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Лист1!$H$6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H9" i="1" l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7" i="1"/>
  <c r="I14" i="1" l="1"/>
  <c r="G16" i="1" s="1"/>
  <c r="H17" i="1" s="1"/>
  <c r="H16" i="1" l="1"/>
  <c r="G19" i="1"/>
  <c r="O6" i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Q10" i="1" l="1"/>
  <c r="Q14" i="1"/>
  <c r="Q19" i="1"/>
  <c r="Q24" i="1"/>
  <c r="Q28" i="1"/>
  <c r="Q30" i="1"/>
  <c r="Q34" i="1"/>
  <c r="Q38" i="1"/>
  <c r="Q42" i="1"/>
  <c r="Q52" i="1"/>
  <c r="Q7" i="1"/>
  <c r="Q12" i="1"/>
  <c r="Q16" i="1"/>
  <c r="Q22" i="1"/>
  <c r="Q26" i="1"/>
  <c r="Q32" i="1"/>
  <c r="Q36" i="1"/>
  <c r="Q40" i="1"/>
  <c r="Q44" i="1"/>
  <c r="Q48" i="1"/>
  <c r="Q56" i="1"/>
  <c r="Q60" i="1"/>
  <c r="Q64" i="1"/>
  <c r="Q68" i="1"/>
  <c r="Q72" i="1"/>
  <c r="Q21" i="1"/>
  <c r="Q9" i="1"/>
  <c r="Q13" i="1"/>
  <c r="Q11" i="1"/>
  <c r="Q15" i="1"/>
  <c r="Q20" i="1"/>
  <c r="Q25" i="1"/>
  <c r="Q29" i="1"/>
  <c r="Q33" i="1"/>
  <c r="Q37" i="1"/>
  <c r="Q41" i="1"/>
  <c r="Q45" i="1"/>
  <c r="Q49" i="1"/>
  <c r="Q53" i="1"/>
  <c r="Q57" i="1"/>
  <c r="Q61" i="1"/>
  <c r="Q65" i="1"/>
  <c r="Q69" i="1"/>
  <c r="Q73" i="1"/>
  <c r="Q77" i="1"/>
  <c r="Q81" i="1"/>
  <c r="Q85" i="1"/>
  <c r="Q89" i="1"/>
  <c r="Q93" i="1"/>
  <c r="Q97" i="1"/>
  <c r="Q101" i="1"/>
  <c r="Q105" i="1"/>
  <c r="Q109" i="1"/>
  <c r="Q113" i="1"/>
  <c r="Q117" i="1"/>
  <c r="Q121" i="1"/>
  <c r="Q125" i="1"/>
  <c r="Q129" i="1"/>
  <c r="Q133" i="1"/>
  <c r="Q137" i="1"/>
  <c r="Q76" i="1"/>
  <c r="Q80" i="1"/>
  <c r="Q84" i="1"/>
  <c r="Q88" i="1"/>
  <c r="Q92" i="1"/>
  <c r="Q96" i="1"/>
  <c r="Q100" i="1"/>
  <c r="Q104" i="1"/>
  <c r="Q108" i="1"/>
  <c r="Q112" i="1"/>
  <c r="Q116" i="1"/>
  <c r="Q120" i="1"/>
  <c r="Q124" i="1"/>
  <c r="Q128" i="1"/>
  <c r="Q132" i="1"/>
  <c r="Q136" i="1"/>
  <c r="Q46" i="1"/>
  <c r="Q50" i="1"/>
  <c r="Q54" i="1"/>
  <c r="Q58" i="1"/>
  <c r="Q62" i="1"/>
  <c r="Q66" i="1"/>
  <c r="Q70" i="1"/>
  <c r="Q74" i="1"/>
  <c r="Q78" i="1"/>
  <c r="Q82" i="1"/>
  <c r="Q86" i="1"/>
  <c r="Q90" i="1"/>
  <c r="Q94" i="1"/>
  <c r="Q98" i="1"/>
  <c r="Q102" i="1"/>
  <c r="Q106" i="1"/>
  <c r="Q110" i="1"/>
  <c r="Q114" i="1"/>
  <c r="Q118" i="1"/>
  <c r="Q122" i="1"/>
  <c r="Q126" i="1"/>
  <c r="Q130" i="1"/>
  <c r="Q134" i="1"/>
  <c r="Q138" i="1"/>
  <c r="Q18" i="1"/>
  <c r="Q23" i="1"/>
  <c r="Q27" i="1"/>
  <c r="Q31" i="1"/>
  <c r="Q35" i="1"/>
  <c r="Q39" i="1"/>
  <c r="Q43" i="1"/>
  <c r="Q47" i="1"/>
  <c r="Q51" i="1"/>
  <c r="Q55" i="1"/>
  <c r="Q59" i="1"/>
  <c r="Q63" i="1"/>
  <c r="Q67" i="1"/>
  <c r="Q71" i="1"/>
  <c r="Q75" i="1"/>
  <c r="Q79" i="1"/>
  <c r="Q83" i="1"/>
  <c r="Q87" i="1"/>
  <c r="Q91" i="1"/>
  <c r="Q95" i="1"/>
  <c r="Q99" i="1"/>
  <c r="Q103" i="1"/>
  <c r="Q107" i="1"/>
  <c r="Q111" i="1"/>
  <c r="Q115" i="1"/>
  <c r="Q119" i="1"/>
  <c r="Q123" i="1"/>
  <c r="Q127" i="1"/>
  <c r="Q131" i="1"/>
  <c r="Q135" i="1"/>
  <c r="Q139" i="1"/>
  <c r="Q8" i="1"/>
  <c r="G18" i="1" l="1"/>
</calcChain>
</file>

<file path=xl/comments1.xml><?xml version="1.0" encoding="utf-8"?>
<comments xmlns="http://schemas.openxmlformats.org/spreadsheetml/2006/main">
  <authors>
    <author>Erkin</author>
  </authors>
  <commentLis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Erkin:</t>
        </r>
        <r>
          <rPr>
            <sz val="9"/>
            <color indexed="81"/>
            <rFont val="Tahoma"/>
            <family val="2"/>
            <charset val="204"/>
          </rPr>
          <t xml:space="preserve">
Для  депозита ежемесячные вклады равны разности ежемесячных выплат и стоимости аренды недвижимости</t>
        </r>
      </text>
    </comment>
  </commentList>
</comments>
</file>

<file path=xl/sharedStrings.xml><?xml version="1.0" encoding="utf-8"?>
<sst xmlns="http://schemas.openxmlformats.org/spreadsheetml/2006/main" count="10" uniqueCount="10">
  <si>
    <t>Сколько лет до выплаты ипотеки</t>
  </si>
  <si>
    <t>Сколько лет до накопления на свое жилье</t>
  </si>
  <si>
    <t>Переплата по ипотеке</t>
  </si>
  <si>
    <t>Ставка процента по ипотеке, %</t>
  </si>
  <si>
    <t>Ставка процента по депозиту, %</t>
  </si>
  <si>
    <t>Стоимость недвижимости, $</t>
  </si>
  <si>
    <t>Первоначальный взнос, $</t>
  </si>
  <si>
    <t>Сколько можете выплачивать в месяц, $</t>
  </si>
  <si>
    <t>Стоимость аренды недвижимости, $</t>
  </si>
  <si>
    <t>Входные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</si>
</sst>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1" fillId="0" borderId="0" xfId="0" applyFont="1"/>
    <xf numFmtId="1" fontId="0" fillId="0" borderId="0" xfId="0" applyNumberFormat="1"/>
    <xf numFmtId="164" fontId="2" fillId="0" borderId="0" xfId="0" applyNumberFormat="1" applyFont="1"/>
    <xf numFmtId="0" fontId="0" fillId="0" borderId="1" xfId="0" applyBorder="1"/>
    <xf numFmtId="0" fontId="0" fillId="2" borderId="1" xfId="0" applyFill="1" applyBorder="1"/>
    <xf numFmtId="2" fontId="0" fillId="3" borderId="1" xfId="0" applyNumberFormat="1" applyFill="1" applyBorder="1"/>
    <xf numFmtId="1" fontId="0" fillId="3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3" borderId="2" xfId="0" applyNumberFormat="1" applyFill="1" applyBorder="1" applyAlignment="1">
      <alignment horizontal="right" vertical="center"/>
    </xf>
    <xf numFmtId="2" fontId="0" fillId="3" borderId="3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F3:Q155"/>
  <sheetViews>
    <sheetView tabSelected="1" topLeftCell="E1" zoomScaleNormal="100" workbookViewId="0">
      <selection activeCell="G10" sqref="G10"/>
    </sheetView>
  </sheetViews>
  <sheetFormatPr defaultRowHeight="15" x14ac:dyDescent="0.25"/>
  <cols>
    <col min="4" max="4" width="9.140625" customWidth="1"/>
    <col min="5" max="5" width="9.7109375" customWidth="1"/>
    <col min="6" max="6" width="41.28515625" bestFit="1" customWidth="1"/>
    <col min="7" max="7" width="19.7109375" bestFit="1" customWidth="1"/>
    <col min="8" max="8" width="105.28515625" bestFit="1" customWidth="1"/>
    <col min="9" max="9" width="47.5703125" hidden="1" customWidth="1"/>
    <col min="10" max="10" width="9.140625" hidden="1" customWidth="1"/>
    <col min="11" max="11" width="6.28515625" hidden="1" customWidth="1"/>
    <col min="12" max="14" width="9.140625" hidden="1" customWidth="1"/>
    <col min="15" max="15" width="10.7109375" hidden="1" customWidth="1"/>
    <col min="16" max="16" width="10" hidden="1" customWidth="1"/>
    <col min="17" max="17" width="9.140625" hidden="1" customWidth="1"/>
  </cols>
  <sheetData>
    <row r="3" spans="6:17" x14ac:dyDescent="0.25">
      <c r="G3" s="1"/>
    </row>
    <row r="6" spans="6:17" x14ac:dyDescent="0.25">
      <c r="O6">
        <f>G8</f>
        <v>50000</v>
      </c>
    </row>
    <row r="7" spans="6:17" x14ac:dyDescent="0.25">
      <c r="F7" s="10" t="s">
        <v>9</v>
      </c>
      <c r="G7" s="10"/>
      <c r="N7">
        <v>1</v>
      </c>
      <c r="O7" s="3">
        <f>O6*(1+0.08/12)</f>
        <v>50333.333333333328</v>
      </c>
      <c r="P7" s="3">
        <f>$G$9*(1+0.13/12)^N7+($G$10-$G$11)*((1+$G$13/12/100)^N7-1)/$G$13*12*100-$G$11*((1+0.08/12)^N7-1)/0.08*12</f>
        <v>35679.166666666657</v>
      </c>
      <c r="Q7">
        <f>IF(P7&gt;=O7,1,0)</f>
        <v>0</v>
      </c>
    </row>
    <row r="8" spans="6:17" x14ac:dyDescent="0.25">
      <c r="F8" s="5" t="s">
        <v>5</v>
      </c>
      <c r="G8" s="6">
        <v>50000</v>
      </c>
      <c r="N8">
        <v>2</v>
      </c>
      <c r="O8" s="3">
        <f t="shared" ref="O8:O72" si="0">O7*(1+0.08/12)</f>
        <v>50668.888888888883</v>
      </c>
      <c r="P8" s="3">
        <f t="shared" ref="P8:P71" si="1">$G$9*(1+0.13/12)^N8+($G$10-$G$11)*((1+$G$13/12/100)^N8-1)/$G$13*12*100-$G$11*((1+0.08/12)^N8-1)/0.08*12</f>
        <v>36366.940972222212</v>
      </c>
      <c r="Q8">
        <f t="shared" ref="Q8:Q72" si="2">IF(P8&gt;=O8,1,0)</f>
        <v>0</v>
      </c>
    </row>
    <row r="9" spans="6:17" x14ac:dyDescent="0.25">
      <c r="F9" s="5" t="s">
        <v>6</v>
      </c>
      <c r="G9" s="6">
        <v>35000</v>
      </c>
      <c r="H9" t="str">
        <f>IF(G9&lt;G8*0.4,"Первоначальный взнос должен быть не менее 40% от стоимости квартиры"," ")</f>
        <v xml:space="preserve"> </v>
      </c>
      <c r="N9">
        <v>3</v>
      </c>
      <c r="O9" s="3">
        <f t="shared" si="0"/>
        <v>51006.681481481472</v>
      </c>
      <c r="P9" s="3">
        <f t="shared" si="1"/>
        <v>37063.424499421286</v>
      </c>
      <c r="Q9">
        <f t="shared" si="2"/>
        <v>0</v>
      </c>
    </row>
    <row r="10" spans="6:17" x14ac:dyDescent="0.25">
      <c r="F10" s="5" t="s">
        <v>7</v>
      </c>
      <c r="G10" s="6">
        <v>900</v>
      </c>
      <c r="N10">
        <v>4</v>
      </c>
      <c r="O10" s="3">
        <f t="shared" si="0"/>
        <v>51346.726024691343</v>
      </c>
      <c r="P10" s="3">
        <f t="shared" si="1"/>
        <v>37768.719987053912</v>
      </c>
      <c r="Q10">
        <f t="shared" si="2"/>
        <v>0</v>
      </c>
    </row>
    <row r="11" spans="6:17" x14ac:dyDescent="0.25">
      <c r="F11" s="5" t="s">
        <v>8</v>
      </c>
      <c r="G11" s="6">
        <v>300</v>
      </c>
      <c r="N11">
        <v>5</v>
      </c>
      <c r="O11" s="3">
        <f t="shared" si="0"/>
        <v>51689.037531522612</v>
      </c>
      <c r="P11" s="3">
        <f t="shared" si="1"/>
        <v>38482.931342839576</v>
      </c>
      <c r="Q11">
        <f t="shared" si="2"/>
        <v>0</v>
      </c>
    </row>
    <row r="12" spans="6:17" x14ac:dyDescent="0.25">
      <c r="F12" s="5" t="s">
        <v>3</v>
      </c>
      <c r="G12" s="6">
        <v>19</v>
      </c>
      <c r="N12">
        <v>6</v>
      </c>
      <c r="O12" s="3">
        <f t="shared" si="0"/>
        <v>52033.631115066091</v>
      </c>
      <c r="P12" s="3">
        <f t="shared" si="1"/>
        <v>39206.163656463556</v>
      </c>
      <c r="Q12">
        <f t="shared" si="2"/>
        <v>0</v>
      </c>
    </row>
    <row r="13" spans="6:17" x14ac:dyDescent="0.25">
      <c r="F13" s="5" t="s">
        <v>4</v>
      </c>
      <c r="G13" s="6">
        <v>13</v>
      </c>
      <c r="N13">
        <v>7</v>
      </c>
      <c r="O13" s="3">
        <f t="shared" si="0"/>
        <v>52380.521989166526</v>
      </c>
      <c r="P13" s="3">
        <f t="shared" si="1"/>
        <v>39938.523212756729</v>
      </c>
      <c r="Q13">
        <f t="shared" si="2"/>
        <v>0</v>
      </c>
    </row>
    <row r="14" spans="6:17" x14ac:dyDescent="0.25">
      <c r="I14">
        <f>G10/(G10-(G8-G9)*G12/100/12)</f>
        <v>1.3584905660377358</v>
      </c>
      <c r="N14">
        <v>8</v>
      </c>
      <c r="O14" s="3">
        <f t="shared" si="0"/>
        <v>52729.725469094301</v>
      </c>
      <c r="P14" s="3">
        <f t="shared" si="1"/>
        <v>40680.117505020971</v>
      </c>
      <c r="Q14">
        <f t="shared" si="2"/>
        <v>0</v>
      </c>
    </row>
    <row r="15" spans="6:17" x14ac:dyDescent="0.25">
      <c r="I15" s="1"/>
      <c r="N15">
        <v>9</v>
      </c>
      <c r="O15" s="3">
        <f t="shared" si="0"/>
        <v>53081.256972221592</v>
      </c>
      <c r="P15" s="3">
        <f t="shared" si="1"/>
        <v>41431.055248501129</v>
      </c>
      <c r="Q15">
        <f t="shared" si="2"/>
        <v>0</v>
      </c>
    </row>
    <row r="16" spans="6:17" x14ac:dyDescent="0.25">
      <c r="F16" s="9" t="s">
        <v>0</v>
      </c>
      <c r="G16" s="11">
        <f>IF(AND(G9&gt;0.4*G8,I14&gt;0),LN(G10/(G10-(G8-G9)*G12/100/12))/LN(1+G12/100/12)/12,0)</f>
        <v>1.6252279871909601</v>
      </c>
      <c r="H16" s="4" t="str">
        <f>IF(G16&gt;10,"Ипотеку не дадут, так как максимальный срок ипотеки - 10 лет"," ")</f>
        <v xml:space="preserve"> </v>
      </c>
      <c r="I16" s="1"/>
      <c r="N16">
        <v>10</v>
      </c>
      <c r="O16" s="3">
        <f t="shared" si="0"/>
        <v>53435.132018703065</v>
      </c>
      <c r="P16" s="3">
        <f t="shared" si="1"/>
        <v>42191.446394005732</v>
      </c>
      <c r="Q16">
        <f t="shared" si="2"/>
        <v>0</v>
      </c>
    </row>
    <row r="17" spans="6:17" x14ac:dyDescent="0.25">
      <c r="F17" s="9"/>
      <c r="G17" s="12"/>
      <c r="H17" s="4" t="str">
        <f>IF(AND(H9=" ",G16=0),"Слишком малые ежемесячные выплаты или первоначальный взнос"," ")</f>
        <v xml:space="preserve"> </v>
      </c>
      <c r="I17" s="1"/>
      <c r="O17" s="3"/>
      <c r="P17" s="3">
        <f t="shared" si="1"/>
        <v>35000</v>
      </c>
    </row>
    <row r="18" spans="6:17" x14ac:dyDescent="0.25">
      <c r="F18" s="5" t="s">
        <v>1</v>
      </c>
      <c r="G18" s="7">
        <f>(LOOKUP(0,Q7:Q139,N7:N139)+1)/12</f>
        <v>2.75</v>
      </c>
      <c r="N18">
        <v>11</v>
      </c>
      <c r="O18" s="3">
        <f>O16*(1+0.08/12)</f>
        <v>53791.366232161083</v>
      </c>
      <c r="P18" s="3">
        <f t="shared" si="1"/>
        <v>42961.402141677579</v>
      </c>
      <c r="Q18">
        <f t="shared" si="2"/>
        <v>0</v>
      </c>
    </row>
    <row r="19" spans="6:17" x14ac:dyDescent="0.25">
      <c r="F19" s="5" t="s">
        <v>2</v>
      </c>
      <c r="G19" s="8">
        <f>IF(G16=0," ",G16*12*G10-G8+G9)</f>
        <v>2552.462261662371</v>
      </c>
      <c r="N19">
        <v>12</v>
      </c>
      <c r="O19" s="3">
        <f t="shared" si="0"/>
        <v>54149.975340375488</v>
      </c>
      <c r="P19" s="3">
        <f t="shared" si="1"/>
        <v>43741.034954916373</v>
      </c>
      <c r="Q19">
        <f t="shared" si="2"/>
        <v>0</v>
      </c>
    </row>
    <row r="20" spans="6:17" x14ac:dyDescent="0.25">
      <c r="N20">
        <v>13</v>
      </c>
      <c r="O20" s="3">
        <f t="shared" si="0"/>
        <v>54510.97517597799</v>
      </c>
      <c r="P20" s="3">
        <f t="shared" si="1"/>
        <v>44530.458574454366</v>
      </c>
      <c r="Q20">
        <f t="shared" si="2"/>
        <v>0</v>
      </c>
    </row>
    <row r="21" spans="6:17" x14ac:dyDescent="0.25">
      <c r="N21">
        <v>14</v>
      </c>
      <c r="O21" s="3">
        <f t="shared" si="0"/>
        <v>54874.38167715117</v>
      </c>
      <c r="P21" s="3">
        <f t="shared" si="1"/>
        <v>45329.788032587545</v>
      </c>
      <c r="Q21">
        <f t="shared" si="2"/>
        <v>0</v>
      </c>
    </row>
    <row r="22" spans="6:17" x14ac:dyDescent="0.25">
      <c r="K22" s="2"/>
      <c r="N22">
        <v>15</v>
      </c>
      <c r="O22" s="3">
        <f t="shared" si="0"/>
        <v>55240.210888332171</v>
      </c>
      <c r="P22" s="3">
        <f t="shared" si="1"/>
        <v>46139.139667563213</v>
      </c>
      <c r="Q22">
        <f t="shared" si="2"/>
        <v>0</v>
      </c>
    </row>
    <row r="23" spans="6:17" x14ac:dyDescent="0.25">
      <c r="N23">
        <v>16</v>
      </c>
      <c r="O23" s="3">
        <f t="shared" si="0"/>
        <v>55608.478960921049</v>
      </c>
      <c r="P23" s="3">
        <f t="shared" si="1"/>
        <v>46958.63113812638</v>
      </c>
      <c r="Q23">
        <f t="shared" si="2"/>
        <v>0</v>
      </c>
    </row>
    <row r="24" spans="6:17" x14ac:dyDescent="0.25">
      <c r="F24" s="3"/>
      <c r="G24" s="3"/>
      <c r="N24">
        <v>17</v>
      </c>
      <c r="O24" s="3">
        <f t="shared" si="0"/>
        <v>55979.202153993851</v>
      </c>
      <c r="P24" s="3">
        <f t="shared" si="1"/>
        <v>47788.381438226199</v>
      </c>
      <c r="Q24">
        <f t="shared" si="2"/>
        <v>0</v>
      </c>
    </row>
    <row r="25" spans="6:17" x14ac:dyDescent="0.25">
      <c r="F25" s="3"/>
      <c r="G25" s="3"/>
      <c r="N25">
        <v>18</v>
      </c>
      <c r="O25" s="3">
        <f t="shared" si="0"/>
        <v>56352.396835020474</v>
      </c>
      <c r="P25" s="3">
        <f t="shared" si="1"/>
        <v>48628.510911884456</v>
      </c>
      <c r="Q25">
        <f t="shared" si="2"/>
        <v>0</v>
      </c>
    </row>
    <row r="26" spans="6:17" x14ac:dyDescent="0.25">
      <c r="F26" s="3"/>
      <c r="G26" s="3"/>
      <c r="N26">
        <v>19</v>
      </c>
      <c r="O26" s="3">
        <f t="shared" si="0"/>
        <v>56728.079480587272</v>
      </c>
      <c r="P26" s="3">
        <f t="shared" si="1"/>
        <v>49479.141268227868</v>
      </c>
      <c r="Q26">
        <f t="shared" si="2"/>
        <v>0</v>
      </c>
    </row>
    <row r="27" spans="6:17" x14ac:dyDescent="0.25">
      <c r="F27" s="3"/>
      <c r="G27" s="3"/>
      <c r="N27">
        <v>20</v>
      </c>
      <c r="O27" s="3">
        <f t="shared" si="0"/>
        <v>57106.266677124513</v>
      </c>
      <c r="P27" s="3">
        <f t="shared" si="1"/>
        <v>50340.395596685885</v>
      </c>
      <c r="Q27">
        <f t="shared" si="2"/>
        <v>0</v>
      </c>
    </row>
    <row r="28" spans="6:17" x14ac:dyDescent="0.25">
      <c r="F28" s="3"/>
      <c r="G28" s="3"/>
      <c r="N28">
        <v>21</v>
      </c>
      <c r="O28" s="3">
        <f t="shared" si="0"/>
        <v>57486.975121638672</v>
      </c>
      <c r="P28" s="3">
        <f t="shared" si="1"/>
        <v>51212.398382355852</v>
      </c>
      <c r="Q28">
        <f t="shared" si="2"/>
        <v>0</v>
      </c>
    </row>
    <row r="29" spans="6:17" x14ac:dyDescent="0.25">
      <c r="F29" s="3"/>
      <c r="G29" s="3"/>
      <c r="N29">
        <v>22</v>
      </c>
      <c r="O29" s="3">
        <f t="shared" si="0"/>
        <v>57870.221622449593</v>
      </c>
      <c r="P29" s="3">
        <f t="shared" si="1"/>
        <v>52095.275521537522</v>
      </c>
      <c r="Q29">
        <f t="shared" si="2"/>
        <v>0</v>
      </c>
    </row>
    <row r="30" spans="6:17" x14ac:dyDescent="0.25">
      <c r="F30" s="3"/>
      <c r="G30" s="3"/>
      <c r="N30">
        <v>23</v>
      </c>
      <c r="O30" s="3">
        <f t="shared" si="0"/>
        <v>58256.023099932587</v>
      </c>
      <c r="P30" s="3">
        <f t="shared" si="1"/>
        <v>52989.15433743834</v>
      </c>
      <c r="Q30">
        <f t="shared" si="2"/>
        <v>0</v>
      </c>
    </row>
    <row r="31" spans="6:17" x14ac:dyDescent="0.25">
      <c r="F31" s="3"/>
      <c r="G31" s="3"/>
      <c r="N31">
        <v>24</v>
      </c>
      <c r="O31" s="3">
        <f t="shared" si="0"/>
        <v>58644.396587265466</v>
      </c>
      <c r="P31" s="3">
        <f t="shared" si="1"/>
        <v>53894.163596052014</v>
      </c>
      <c r="Q31">
        <f t="shared" si="2"/>
        <v>0</v>
      </c>
    </row>
    <row r="32" spans="6:17" x14ac:dyDescent="0.25">
      <c r="F32" s="3"/>
      <c r="G32" s="3"/>
      <c r="N32">
        <v>25</v>
      </c>
      <c r="O32" s="3">
        <f t="shared" si="0"/>
        <v>59035.359231180562</v>
      </c>
      <c r="P32" s="3">
        <f t="shared" si="1"/>
        <v>54810.43352221149</v>
      </c>
      <c r="Q32">
        <f t="shared" si="2"/>
        <v>0</v>
      </c>
    </row>
    <row r="33" spans="6:17" x14ac:dyDescent="0.25">
      <c r="F33" s="3"/>
      <c r="G33" s="3"/>
      <c r="N33">
        <v>26</v>
      </c>
      <c r="O33" s="3">
        <f t="shared" si="0"/>
        <v>59428.928292721765</v>
      </c>
      <c r="P33" s="3">
        <f t="shared" si="1"/>
        <v>55738.095815819026</v>
      </c>
      <c r="Q33">
        <f t="shared" si="2"/>
        <v>0</v>
      </c>
    </row>
    <row r="34" spans="6:17" x14ac:dyDescent="0.25">
      <c r="F34" s="3"/>
      <c r="G34" s="3"/>
      <c r="N34">
        <v>27</v>
      </c>
      <c r="O34" s="3">
        <f t="shared" si="0"/>
        <v>59825.121148006576</v>
      </c>
      <c r="P34" s="3">
        <f t="shared" si="1"/>
        <v>56677.283668254764</v>
      </c>
      <c r="Q34">
        <f t="shared" si="2"/>
        <v>0</v>
      </c>
    </row>
    <row r="35" spans="6:17" x14ac:dyDescent="0.25">
      <c r="F35" s="3"/>
      <c r="G35" s="3"/>
      <c r="N35">
        <v>28</v>
      </c>
      <c r="O35" s="3">
        <f t="shared" si="0"/>
        <v>60223.955288993282</v>
      </c>
      <c r="P35" s="3">
        <f t="shared" si="1"/>
        <v>57628.131778965908</v>
      </c>
      <c r="Q35">
        <f t="shared" si="2"/>
        <v>0</v>
      </c>
    </row>
    <row r="36" spans="6:17" x14ac:dyDescent="0.25">
      <c r="F36" s="3"/>
      <c r="G36" s="3"/>
      <c r="N36">
        <v>29</v>
      </c>
      <c r="O36" s="3">
        <f t="shared" si="0"/>
        <v>60625.44832425323</v>
      </c>
      <c r="P36" s="3">
        <f t="shared" si="1"/>
        <v>58590.776372238404</v>
      </c>
      <c r="Q36">
        <f t="shared" si="2"/>
        <v>0</v>
      </c>
    </row>
    <row r="37" spans="6:17" x14ac:dyDescent="0.25">
      <c r="F37" s="3"/>
      <c r="G37" s="3"/>
      <c r="N37">
        <v>30</v>
      </c>
      <c r="O37" s="3">
        <f t="shared" si="0"/>
        <v>61029.617979748247</v>
      </c>
      <c r="P37" s="3">
        <f t="shared" si="1"/>
        <v>59565.355214153613</v>
      </c>
      <c r="Q37">
        <f t="shared" si="2"/>
        <v>0</v>
      </c>
    </row>
    <row r="38" spans="6:17" x14ac:dyDescent="0.25">
      <c r="F38" s="3"/>
      <c r="G38" s="3"/>
      <c r="N38">
        <v>31</v>
      </c>
      <c r="O38" s="3">
        <f t="shared" si="0"/>
        <v>61436.482099613233</v>
      </c>
      <c r="P38" s="3">
        <f t="shared" si="1"/>
        <v>60552.007629731001</v>
      </c>
      <c r="Q38">
        <f t="shared" si="2"/>
        <v>0</v>
      </c>
    </row>
    <row r="39" spans="6:17" x14ac:dyDescent="0.25">
      <c r="F39" s="3"/>
      <c r="G39" s="3"/>
      <c r="N39">
        <v>32</v>
      </c>
      <c r="O39" s="3">
        <f t="shared" si="0"/>
        <v>61846.05864694398</v>
      </c>
      <c r="P39" s="3">
        <f t="shared" si="1"/>
        <v>61550.87452025996</v>
      </c>
      <c r="Q39">
        <f t="shared" si="2"/>
        <v>0</v>
      </c>
    </row>
    <row r="40" spans="6:17" x14ac:dyDescent="0.25">
      <c r="F40" s="3"/>
      <c r="G40" s="3"/>
      <c r="N40">
        <v>33</v>
      </c>
      <c r="O40" s="3">
        <f t="shared" si="0"/>
        <v>62258.365704590273</v>
      </c>
      <c r="P40" s="3">
        <f t="shared" si="1"/>
        <v>62562.098380822135</v>
      </c>
      <c r="Q40">
        <f t="shared" si="2"/>
        <v>1</v>
      </c>
    </row>
    <row r="41" spans="6:17" x14ac:dyDescent="0.25">
      <c r="F41" s="3"/>
      <c r="G41" s="3"/>
      <c r="N41">
        <v>34</v>
      </c>
      <c r="O41" s="3">
        <f t="shared" si="0"/>
        <v>62673.421475954201</v>
      </c>
      <c r="P41" s="3">
        <f t="shared" si="1"/>
        <v>63585.823318006573</v>
      </c>
      <c r="Q41">
        <f t="shared" si="2"/>
        <v>1</v>
      </c>
    </row>
    <row r="42" spans="6:17" x14ac:dyDescent="0.25">
      <c r="F42" s="3"/>
      <c r="G42" s="3"/>
      <c r="N42">
        <v>35</v>
      </c>
      <c r="O42" s="3">
        <f t="shared" si="0"/>
        <v>63091.244285793895</v>
      </c>
      <c r="P42" s="3">
        <f t="shared" si="1"/>
        <v>64622.195067819819</v>
      </c>
      <c r="Q42">
        <f t="shared" si="2"/>
        <v>1</v>
      </c>
    </row>
    <row r="43" spans="6:17" x14ac:dyDescent="0.25">
      <c r="F43" s="3"/>
      <c r="G43" s="3"/>
      <c r="N43">
        <v>36</v>
      </c>
      <c r="O43" s="3">
        <f t="shared" si="0"/>
        <v>63511.852581032515</v>
      </c>
      <c r="P43" s="3">
        <f t="shared" si="1"/>
        <v>65671.361013792921</v>
      </c>
      <c r="Q43">
        <f t="shared" si="2"/>
        <v>1</v>
      </c>
    </row>
    <row r="44" spans="6:17" x14ac:dyDescent="0.25">
      <c r="F44" s="3"/>
      <c r="G44" s="3"/>
      <c r="N44">
        <v>37</v>
      </c>
      <c r="O44" s="3">
        <f t="shared" si="0"/>
        <v>63935.264931572725</v>
      </c>
      <c r="P44" s="3">
        <f t="shared" si="1"/>
        <v>66733.470205287871</v>
      </c>
      <c r="Q44">
        <f t="shared" si="2"/>
        <v>1</v>
      </c>
    </row>
    <row r="45" spans="6:17" x14ac:dyDescent="0.25">
      <c r="F45" s="3"/>
      <c r="G45" s="3"/>
      <c r="N45">
        <v>38</v>
      </c>
      <c r="O45" s="3">
        <f t="shared" si="0"/>
        <v>64361.500031116542</v>
      </c>
      <c r="P45" s="3">
        <f t="shared" si="1"/>
        <v>67808.67337600523</v>
      </c>
      <c r="Q45">
        <f t="shared" si="2"/>
        <v>1</v>
      </c>
    </row>
    <row r="46" spans="6:17" x14ac:dyDescent="0.25">
      <c r="F46" s="3"/>
      <c r="G46" s="3"/>
      <c r="N46">
        <v>39</v>
      </c>
      <c r="O46" s="3">
        <f t="shared" si="0"/>
        <v>64790.576697990648</v>
      </c>
      <c r="P46" s="3">
        <f t="shared" si="1"/>
        <v>68897.122962695299</v>
      </c>
      <c r="Q46">
        <f t="shared" si="2"/>
        <v>1</v>
      </c>
    </row>
    <row r="47" spans="6:17" x14ac:dyDescent="0.25">
      <c r="F47" s="3"/>
      <c r="G47" s="3"/>
      <c r="N47">
        <v>40</v>
      </c>
      <c r="O47" s="3">
        <f t="shared" si="0"/>
        <v>65222.513875977245</v>
      </c>
      <c r="P47" s="3">
        <f t="shared" si="1"/>
        <v>69998.973124075288</v>
      </c>
      <c r="Q47">
        <f t="shared" si="2"/>
        <v>1</v>
      </c>
    </row>
    <row r="48" spans="6:17" x14ac:dyDescent="0.25">
      <c r="F48" s="3"/>
      <c r="G48" s="3"/>
      <c r="N48">
        <v>41</v>
      </c>
      <c r="O48" s="3">
        <f t="shared" si="0"/>
        <v>65657.330635150429</v>
      </c>
      <c r="P48" s="3">
        <f t="shared" si="1"/>
        <v>71114.379759954347</v>
      </c>
      <c r="Q48">
        <f t="shared" si="2"/>
        <v>1</v>
      </c>
    </row>
    <row r="49" spans="6:17" x14ac:dyDescent="0.25">
      <c r="F49" s="3"/>
      <c r="G49" s="3"/>
      <c r="N49">
        <v>42</v>
      </c>
      <c r="O49" s="3">
        <f t="shared" si="0"/>
        <v>66095.046172718095</v>
      </c>
      <c r="P49" s="3">
        <f t="shared" si="1"/>
        <v>72243.500530569014</v>
      </c>
      <c r="Q49">
        <f t="shared" si="2"/>
        <v>1</v>
      </c>
    </row>
    <row r="50" spans="6:17" x14ac:dyDescent="0.25">
      <c r="F50" s="3"/>
      <c r="G50" s="3"/>
      <c r="N50">
        <v>43</v>
      </c>
      <c r="O50" s="3">
        <f t="shared" si="0"/>
        <v>66535.679813869545</v>
      </c>
      <c r="P50" s="3">
        <f t="shared" si="1"/>
        <v>73386.494876131168</v>
      </c>
      <c r="Q50">
        <f t="shared" si="2"/>
        <v>1</v>
      </c>
    </row>
    <row r="51" spans="6:17" x14ac:dyDescent="0.25">
      <c r="F51" s="3"/>
      <c r="G51" s="3"/>
      <c r="N51">
        <v>44</v>
      </c>
      <c r="O51" s="3">
        <f t="shared" si="0"/>
        <v>66979.251012628665</v>
      </c>
      <c r="P51" s="3">
        <f t="shared" si="1"/>
        <v>74543.52403659129</v>
      </c>
      <c r="Q51">
        <f t="shared" si="2"/>
        <v>1</v>
      </c>
    </row>
    <row r="52" spans="6:17" x14ac:dyDescent="0.25">
      <c r="F52" s="3"/>
      <c r="G52" s="3"/>
      <c r="N52">
        <v>45</v>
      </c>
      <c r="O52" s="3">
        <f t="shared" si="0"/>
        <v>67425.779352712852</v>
      </c>
      <c r="P52" s="3">
        <f t="shared" si="1"/>
        <v>75714.751071618375</v>
      </c>
      <c r="Q52">
        <f t="shared" si="2"/>
        <v>1</v>
      </c>
    </row>
    <row r="53" spans="6:17" x14ac:dyDescent="0.25">
      <c r="F53" s="3"/>
      <c r="G53" s="3"/>
      <c r="N53">
        <v>46</v>
      </c>
      <c r="O53" s="3">
        <f t="shared" si="0"/>
        <v>67875.284548397598</v>
      </c>
      <c r="P53" s="3">
        <f t="shared" si="1"/>
        <v>76900.340880800271</v>
      </c>
      <c r="Q53">
        <f t="shared" si="2"/>
        <v>1</v>
      </c>
    </row>
    <row r="54" spans="6:17" x14ac:dyDescent="0.25">
      <c r="F54" s="3"/>
      <c r="G54" s="3"/>
      <c r="N54">
        <v>47</v>
      </c>
      <c r="O54" s="3">
        <f t="shared" si="0"/>
        <v>68327.786445386912</v>
      </c>
      <c r="P54" s="3">
        <f t="shared" si="1"/>
        <v>78100.46022406542</v>
      </c>
      <c r="Q54">
        <f t="shared" si="2"/>
        <v>1</v>
      </c>
    </row>
    <row r="55" spans="6:17" x14ac:dyDescent="0.25">
      <c r="F55" s="3"/>
      <c r="G55" s="3"/>
      <c r="N55">
        <v>48</v>
      </c>
      <c r="O55" s="3">
        <f t="shared" si="0"/>
        <v>68783.305021689492</v>
      </c>
      <c r="P55" s="3">
        <f t="shared" si="1"/>
        <v>79315.277742329636</v>
      </c>
      <c r="Q55">
        <f t="shared" si="2"/>
        <v>1</v>
      </c>
    </row>
    <row r="56" spans="6:17" x14ac:dyDescent="0.25">
      <c r="F56" s="3"/>
      <c r="G56" s="3"/>
      <c r="N56">
        <v>49</v>
      </c>
      <c r="O56" s="3">
        <f t="shared" si="0"/>
        <v>69241.860388500747</v>
      </c>
      <c r="P56" s="3">
        <f t="shared" si="1"/>
        <v>80544.963978369546</v>
      </c>
      <c r="Q56">
        <f t="shared" si="2"/>
        <v>1</v>
      </c>
    </row>
    <row r="57" spans="6:17" x14ac:dyDescent="0.25">
      <c r="F57" s="3"/>
      <c r="G57" s="3"/>
      <c r="N57">
        <v>50</v>
      </c>
      <c r="O57" s="3">
        <f t="shared" si="0"/>
        <v>69703.472791090753</v>
      </c>
      <c r="P57" s="3">
        <f t="shared" si="1"/>
        <v>81789.691397925388</v>
      </c>
      <c r="Q57">
        <f t="shared" si="2"/>
        <v>1</v>
      </c>
    </row>
    <row r="58" spans="6:17" x14ac:dyDescent="0.25">
      <c r="F58" s="3"/>
      <c r="G58" s="3"/>
      <c r="N58">
        <v>51</v>
      </c>
      <c r="O58" s="3">
        <f t="shared" si="0"/>
        <v>70168.162609698018</v>
      </c>
      <c r="P58" s="3">
        <f t="shared" si="1"/>
        <v>83049.634411036182</v>
      </c>
      <c r="Q58">
        <f t="shared" si="2"/>
        <v>1</v>
      </c>
    </row>
    <row r="59" spans="6:17" x14ac:dyDescent="0.25">
      <c r="F59" s="3"/>
      <c r="G59" s="3"/>
      <c r="N59">
        <v>52</v>
      </c>
      <c r="O59" s="3">
        <f t="shared" si="0"/>
        <v>70635.950360429328</v>
      </c>
      <c r="P59" s="3">
        <f t="shared" si="1"/>
        <v>84324.969393608801</v>
      </c>
      <c r="Q59">
        <f t="shared" si="2"/>
        <v>1</v>
      </c>
    </row>
    <row r="60" spans="6:17" x14ac:dyDescent="0.25">
      <c r="F60" s="3"/>
      <c r="G60" s="3"/>
      <c r="N60">
        <v>53</v>
      </c>
      <c r="O60" s="3">
        <f t="shared" si="0"/>
        <v>71106.856696165516</v>
      </c>
      <c r="P60" s="3">
        <f t="shared" si="1"/>
        <v>85615.874709224488</v>
      </c>
      <c r="Q60">
        <f t="shared" si="2"/>
        <v>1</v>
      </c>
    </row>
    <row r="61" spans="6:17" x14ac:dyDescent="0.25">
      <c r="F61" s="3"/>
      <c r="G61" s="3"/>
      <c r="N61">
        <v>54</v>
      </c>
      <c r="O61" s="3">
        <f t="shared" si="0"/>
        <v>71580.902407473288</v>
      </c>
      <c r="P61" s="3">
        <f t="shared" si="1"/>
        <v>86922.530731185019</v>
      </c>
      <c r="Q61">
        <f t="shared" si="2"/>
        <v>1</v>
      </c>
    </row>
    <row r="62" spans="6:17" x14ac:dyDescent="0.25">
      <c r="F62" s="3"/>
      <c r="G62" s="3"/>
      <c r="N62">
        <v>55</v>
      </c>
      <c r="O62" s="3">
        <f t="shared" si="0"/>
        <v>72058.10842352311</v>
      </c>
      <c r="P62" s="3">
        <f t="shared" si="1"/>
        <v>88245.119864800887</v>
      </c>
      <c r="Q62">
        <f t="shared" si="2"/>
        <v>1</v>
      </c>
    </row>
    <row r="63" spans="6:17" x14ac:dyDescent="0.25">
      <c r="F63" s="3"/>
      <c r="G63" s="3"/>
      <c r="N63">
        <v>56</v>
      </c>
      <c r="O63" s="3">
        <f t="shared" si="0"/>
        <v>72538.495813013258</v>
      </c>
      <c r="P63" s="3">
        <f t="shared" si="1"/>
        <v>89583.826569924422</v>
      </c>
      <c r="Q63">
        <f t="shared" si="2"/>
        <v>1</v>
      </c>
    </row>
    <row r="64" spans="6:17" x14ac:dyDescent="0.25">
      <c r="F64" s="3"/>
      <c r="G64" s="3"/>
      <c r="N64">
        <v>57</v>
      </c>
      <c r="O64" s="3">
        <f t="shared" si="0"/>
        <v>73022.085785100004</v>
      </c>
      <c r="P64" s="3">
        <f t="shared" si="1"/>
        <v>90938.837383730759</v>
      </c>
      <c r="Q64">
        <f t="shared" si="2"/>
        <v>1</v>
      </c>
    </row>
    <row r="65" spans="6:17" x14ac:dyDescent="0.25">
      <c r="F65" s="3"/>
      <c r="G65" s="3"/>
      <c r="N65">
        <v>58</v>
      </c>
      <c r="O65" s="3">
        <f t="shared" si="0"/>
        <v>73508.899690334001</v>
      </c>
      <c r="P65" s="3">
        <f t="shared" si="1"/>
        <v>92310.340943748612</v>
      </c>
      <c r="Q65">
        <f t="shared" si="2"/>
        <v>1</v>
      </c>
    </row>
    <row r="66" spans="6:17" x14ac:dyDescent="0.25">
      <c r="F66" s="3"/>
      <c r="G66" s="3"/>
      <c r="N66">
        <v>59</v>
      </c>
      <c r="O66" s="3">
        <f t="shared" si="0"/>
        <v>73998.959021602888</v>
      </c>
      <c r="P66" s="3">
        <f t="shared" si="1"/>
        <v>93698.528011144634</v>
      </c>
      <c r="Q66">
        <f t="shared" si="2"/>
        <v>1</v>
      </c>
    </row>
    <row r="67" spans="6:17" x14ac:dyDescent="0.25">
      <c r="F67" s="3"/>
      <c r="G67" s="3"/>
      <c r="N67">
        <v>60</v>
      </c>
      <c r="O67" s="3">
        <f t="shared" si="0"/>
        <v>74492.28541508023</v>
      </c>
      <c r="P67" s="3">
        <f t="shared" si="1"/>
        <v>95103.591494263077</v>
      </c>
      <c r="Q67">
        <f t="shared" si="2"/>
        <v>1</v>
      </c>
    </row>
    <row r="68" spans="6:17" x14ac:dyDescent="0.25">
      <c r="F68" s="3"/>
      <c r="G68" s="3"/>
      <c r="N68">
        <v>61</v>
      </c>
      <c r="O68" s="3">
        <f t="shared" si="0"/>
        <v>74988.900651180767</v>
      </c>
      <c r="P68" s="3">
        <f t="shared" si="1"/>
        <v>96525.726472424081</v>
      </c>
      <c r="Q68">
        <f t="shared" si="2"/>
        <v>1</v>
      </c>
    </row>
    <row r="69" spans="6:17" x14ac:dyDescent="0.25">
      <c r="F69" s="3"/>
      <c r="G69" s="3"/>
      <c r="N69">
        <v>62</v>
      </c>
      <c r="O69" s="3">
        <f t="shared" si="0"/>
        <v>75488.826655521974</v>
      </c>
      <c r="P69" s="3">
        <f t="shared" si="1"/>
        <v>97965.130219983985</v>
      </c>
      <c r="Q69">
        <f t="shared" si="2"/>
        <v>1</v>
      </c>
    </row>
    <row r="70" spans="6:17" x14ac:dyDescent="0.25">
      <c r="F70" s="3"/>
      <c r="G70" s="3"/>
      <c r="N70">
        <v>63</v>
      </c>
      <c r="O70" s="3">
        <f t="shared" si="0"/>
        <v>75992.085499892113</v>
      </c>
      <c r="P70" s="3">
        <f t="shared" si="1"/>
        <v>99422.002230658662</v>
      </c>
      <c r="Q70">
        <f t="shared" si="2"/>
        <v>1</v>
      </c>
    </row>
    <row r="71" spans="6:17" x14ac:dyDescent="0.25">
      <c r="F71" s="3"/>
      <c r="G71" s="3"/>
      <c r="N71">
        <v>64</v>
      </c>
      <c r="O71" s="3">
        <f t="shared" si="0"/>
        <v>76498.699403224717</v>
      </c>
      <c r="P71" s="3">
        <f t="shared" si="1"/>
        <v>100896.54424211539</v>
      </c>
      <c r="Q71">
        <f t="shared" si="2"/>
        <v>1</v>
      </c>
    </row>
    <row r="72" spans="6:17" x14ac:dyDescent="0.25">
      <c r="F72" s="3"/>
      <c r="G72" s="3"/>
      <c r="N72">
        <v>65</v>
      </c>
      <c r="O72" s="3">
        <f t="shared" si="0"/>
        <v>77008.690732579547</v>
      </c>
      <c r="P72" s="3">
        <f t="shared" ref="P72:P135" si="3">$G$9*(1+0.13/12)^N72+($G$10-$G$11)*((1+$G$13/12/100)^N72-1)/$G$13*12*100-$G$11*((1+0.08/12)^N72-1)/0.08*12</f>
        <v>102388.9602608337</v>
      </c>
      <c r="Q72">
        <f t="shared" si="2"/>
        <v>1</v>
      </c>
    </row>
    <row r="73" spans="6:17" x14ac:dyDescent="0.25">
      <c r="F73" s="3"/>
      <c r="G73" s="3"/>
      <c r="N73">
        <v>66</v>
      </c>
      <c r="O73" s="3">
        <f t="shared" ref="O73:O136" si="4">O72*(1+0.08/12)</f>
        <v>77522.082004130076</v>
      </c>
      <c r="P73" s="3">
        <f t="shared" si="3"/>
        <v>103899.45658723991</v>
      </c>
      <c r="Q73">
        <f t="shared" ref="Q73:Q136" si="5">IF(P73&gt;=O73,1,0)</f>
        <v>1</v>
      </c>
    </row>
    <row r="74" spans="6:17" x14ac:dyDescent="0.25">
      <c r="F74" s="3"/>
      <c r="G74" s="3"/>
      <c r="N74">
        <v>67</v>
      </c>
      <c r="O74" s="3">
        <f t="shared" si="4"/>
        <v>78038.89588415761</v>
      </c>
      <c r="P74" s="3">
        <f t="shared" si="3"/>
        <v>105428.24184111715</v>
      </c>
      <c r="Q74">
        <f t="shared" si="5"/>
        <v>1</v>
      </c>
    </row>
    <row r="75" spans="6:17" x14ac:dyDescent="0.25">
      <c r="F75" s="3"/>
      <c r="G75" s="3"/>
      <c r="N75">
        <v>68</v>
      </c>
      <c r="O75" s="3">
        <f t="shared" si="4"/>
        <v>78559.155190051984</v>
      </c>
      <c r="P75" s="3">
        <f t="shared" si="3"/>
        <v>106975.5269872949</v>
      </c>
      <c r="Q75">
        <f t="shared" si="5"/>
        <v>1</v>
      </c>
    </row>
    <row r="76" spans="6:17" x14ac:dyDescent="0.25">
      <c r="F76" s="3"/>
      <c r="G76" s="3"/>
      <c r="N76">
        <v>69</v>
      </c>
      <c r="O76" s="3">
        <f t="shared" si="4"/>
        <v>79082.882891318994</v>
      </c>
      <c r="P76" s="3">
        <f t="shared" si="3"/>
        <v>108541.52536161992</v>
      </c>
      <c r="Q76">
        <f t="shared" si="5"/>
        <v>1</v>
      </c>
    </row>
    <row r="77" spans="6:17" x14ac:dyDescent="0.25">
      <c r="F77" s="3"/>
      <c r="G77" s="3"/>
      <c r="N77">
        <v>70</v>
      </c>
      <c r="O77" s="3">
        <f t="shared" si="4"/>
        <v>79610.102110594453</v>
      </c>
      <c r="P77" s="3">
        <f t="shared" si="3"/>
        <v>110126.45269721324</v>
      </c>
      <c r="Q77">
        <f t="shared" si="5"/>
        <v>1</v>
      </c>
    </row>
    <row r="78" spans="6:17" x14ac:dyDescent="0.25">
      <c r="F78" s="3"/>
      <c r="G78" s="3"/>
      <c r="N78">
        <v>71</v>
      </c>
      <c r="O78" s="3">
        <f t="shared" si="4"/>
        <v>80140.836124665075</v>
      </c>
      <c r="P78" s="3">
        <f t="shared" si="3"/>
        <v>111730.52715101442</v>
      </c>
      <c r="Q78">
        <f t="shared" si="5"/>
        <v>1</v>
      </c>
    </row>
    <row r="79" spans="6:17" x14ac:dyDescent="0.25">
      <c r="F79" s="3"/>
      <c r="G79" s="3"/>
      <c r="N79">
        <v>72</v>
      </c>
      <c r="O79" s="3">
        <f t="shared" si="4"/>
        <v>80675.108365496169</v>
      </c>
      <c r="P79" s="3">
        <f t="shared" si="3"/>
        <v>113353.9693306179</v>
      </c>
      <c r="Q79">
        <f t="shared" si="5"/>
        <v>1</v>
      </c>
    </row>
    <row r="80" spans="6:17" x14ac:dyDescent="0.25">
      <c r="F80" s="3"/>
      <c r="G80" s="3"/>
      <c r="N80">
        <v>73</v>
      </c>
      <c r="O80" s="3">
        <f t="shared" si="4"/>
        <v>81212.94242126614</v>
      </c>
      <c r="P80" s="3">
        <f t="shared" si="3"/>
        <v>114997.00232140353</v>
      </c>
      <c r="Q80">
        <f t="shared" si="5"/>
        <v>1</v>
      </c>
    </row>
    <row r="81" spans="6:17" x14ac:dyDescent="0.25">
      <c r="F81" s="3"/>
      <c r="G81" s="3"/>
      <c r="N81">
        <v>74</v>
      </c>
      <c r="O81" s="3">
        <f t="shared" si="4"/>
        <v>81754.362037407904</v>
      </c>
      <c r="P81" s="3">
        <f t="shared" si="3"/>
        <v>116659.85171396517</v>
      </c>
      <c r="Q81">
        <f t="shared" si="5"/>
        <v>1</v>
      </c>
    </row>
    <row r="82" spans="6:17" x14ac:dyDescent="0.25">
      <c r="F82" s="3"/>
      <c r="G82" s="3"/>
      <c r="N82">
        <v>75</v>
      </c>
      <c r="O82" s="3">
        <f t="shared" si="4"/>
        <v>82299.391117657287</v>
      </c>
      <c r="P82" s="3">
        <f t="shared" si="3"/>
        <v>118342.74563184005</v>
      </c>
      <c r="Q82">
        <f t="shared" si="5"/>
        <v>1</v>
      </c>
    </row>
    <row r="83" spans="6:17" x14ac:dyDescent="0.25">
      <c r="F83" s="3"/>
      <c r="G83" s="3"/>
      <c r="N83">
        <v>76</v>
      </c>
      <c r="O83" s="3">
        <f t="shared" si="4"/>
        <v>82848.05372510833</v>
      </c>
      <c r="P83" s="3">
        <f t="shared" si="3"/>
        <v>120045.91475954288</v>
      </c>
      <c r="Q83">
        <f t="shared" si="5"/>
        <v>1</v>
      </c>
    </row>
    <row r="84" spans="6:17" x14ac:dyDescent="0.25">
      <c r="F84" s="3"/>
      <c r="G84" s="3"/>
      <c r="N84">
        <v>77</v>
      </c>
      <c r="O84" s="3">
        <f t="shared" si="4"/>
        <v>83400.374083275718</v>
      </c>
      <c r="P84" s="3">
        <f t="shared" si="3"/>
        <v>121769.59237090702</v>
      </c>
      <c r="Q84">
        <f t="shared" si="5"/>
        <v>1</v>
      </c>
    </row>
    <row r="85" spans="6:17" x14ac:dyDescent="0.25">
      <c r="F85" s="3"/>
      <c r="G85" s="3"/>
      <c r="N85">
        <v>78</v>
      </c>
      <c r="O85" s="3">
        <f t="shared" si="4"/>
        <v>83956.376577164221</v>
      </c>
      <c r="P85" s="3">
        <f t="shared" si="3"/>
        <v>123514.01435773754</v>
      </c>
      <c r="Q85">
        <f t="shared" si="5"/>
        <v>1</v>
      </c>
    </row>
    <row r="86" spans="6:17" x14ac:dyDescent="0.25">
      <c r="F86" s="3"/>
      <c r="G86" s="3"/>
      <c r="N86">
        <v>79</v>
      </c>
      <c r="O86" s="3">
        <f t="shared" si="4"/>
        <v>84516.085754345317</v>
      </c>
      <c r="P86" s="3">
        <f t="shared" si="3"/>
        <v>125279.41925877737</v>
      </c>
      <c r="Q86">
        <f t="shared" si="5"/>
        <v>1</v>
      </c>
    </row>
    <row r="87" spans="6:17" x14ac:dyDescent="0.25">
      <c r="F87" s="3"/>
      <c r="G87" s="3"/>
      <c r="N87">
        <v>80</v>
      </c>
      <c r="O87" s="3">
        <f t="shared" si="4"/>
        <v>85079.526326040941</v>
      </c>
      <c r="P87" s="3">
        <f t="shared" si="3"/>
        <v>127066.0482889929</v>
      </c>
      <c r="Q87">
        <f t="shared" si="5"/>
        <v>1</v>
      </c>
    </row>
    <row r="88" spans="6:17" x14ac:dyDescent="0.25">
      <c r="F88" s="3"/>
      <c r="G88" s="3"/>
      <c r="N88">
        <v>81</v>
      </c>
      <c r="O88" s="3">
        <f t="shared" si="4"/>
        <v>85646.723168214536</v>
      </c>
      <c r="P88" s="3">
        <f t="shared" si="3"/>
        <v>128874.14536917958</v>
      </c>
      <c r="Q88">
        <f t="shared" si="5"/>
        <v>1</v>
      </c>
    </row>
    <row r="89" spans="6:17" x14ac:dyDescent="0.25">
      <c r="F89" s="3"/>
      <c r="G89" s="3"/>
      <c r="N89">
        <v>82</v>
      </c>
      <c r="O89" s="3">
        <f t="shared" si="4"/>
        <v>86217.701322669294</v>
      </c>
      <c r="P89" s="3">
        <f t="shared" si="3"/>
        <v>130703.95715589318</v>
      </c>
      <c r="Q89">
        <f t="shared" si="5"/>
        <v>1</v>
      </c>
    </row>
    <row r="90" spans="6:17" x14ac:dyDescent="0.25">
      <c r="F90" s="3"/>
      <c r="G90" s="3"/>
      <c r="N90">
        <v>83</v>
      </c>
      <c r="O90" s="3">
        <f t="shared" si="4"/>
        <v>86792.485998153745</v>
      </c>
      <c r="P90" s="3">
        <f t="shared" si="3"/>
        <v>132555.73307170864</v>
      </c>
      <c r="Q90">
        <f t="shared" si="5"/>
        <v>1</v>
      </c>
    </row>
    <row r="91" spans="6:17" x14ac:dyDescent="0.25">
      <c r="F91" s="3"/>
      <c r="G91" s="3"/>
      <c r="N91">
        <v>84</v>
      </c>
      <c r="O91" s="3">
        <f t="shared" si="4"/>
        <v>87371.102571474767</v>
      </c>
      <c r="P91" s="3">
        <f t="shared" si="3"/>
        <v>134429.72533581196</v>
      </c>
      <c r="Q91">
        <f t="shared" si="5"/>
        <v>1</v>
      </c>
    </row>
    <row r="92" spans="6:17" x14ac:dyDescent="0.25">
      <c r="F92" s="3"/>
      <c r="G92" s="3"/>
      <c r="N92">
        <v>85</v>
      </c>
      <c r="O92" s="3">
        <f t="shared" si="4"/>
        <v>87953.576588617929</v>
      </c>
      <c r="P92" s="3">
        <f t="shared" si="3"/>
        <v>136326.18899492623</v>
      </c>
      <c r="Q92">
        <f t="shared" si="5"/>
        <v>1</v>
      </c>
    </row>
    <row r="93" spans="6:17" x14ac:dyDescent="0.25">
      <c r="F93" s="3"/>
      <c r="G93" s="3"/>
      <c r="N93">
        <v>86</v>
      </c>
      <c r="O93" s="3">
        <f t="shared" si="4"/>
        <v>88539.933765875379</v>
      </c>
      <c r="P93" s="3">
        <f t="shared" si="3"/>
        <v>138245.3819545786</v>
      </c>
      <c r="Q93">
        <f t="shared" si="5"/>
        <v>1</v>
      </c>
    </row>
    <row r="94" spans="6:17" x14ac:dyDescent="0.25">
      <c r="F94" s="3"/>
      <c r="G94" s="3"/>
      <c r="N94">
        <v>87</v>
      </c>
      <c r="O94" s="3">
        <f t="shared" si="4"/>
        <v>89130.199990981215</v>
      </c>
      <c r="P94" s="3">
        <f t="shared" si="3"/>
        <v>140187.56501070858</v>
      </c>
      <c r="Q94">
        <f t="shared" si="5"/>
        <v>1</v>
      </c>
    </row>
    <row r="95" spans="6:17" x14ac:dyDescent="0.25">
      <c r="F95" s="3"/>
      <c r="G95" s="3"/>
      <c r="N95">
        <v>88</v>
      </c>
      <c r="O95" s="3">
        <f t="shared" si="4"/>
        <v>89724.401324254417</v>
      </c>
      <c r="P95" s="3">
        <f t="shared" si="3"/>
        <v>142153.00188162408</v>
      </c>
      <c r="Q95">
        <f t="shared" si="5"/>
        <v>1</v>
      </c>
    </row>
    <row r="96" spans="6:17" x14ac:dyDescent="0.25">
      <c r="F96" s="3"/>
      <c r="G96" s="3"/>
      <c r="N96">
        <v>89</v>
      </c>
      <c r="O96" s="3">
        <f t="shared" si="4"/>
        <v>90322.563999749444</v>
      </c>
      <c r="P96" s="3">
        <f t="shared" si="3"/>
        <v>144141.95924030768</v>
      </c>
      <c r="Q96">
        <f t="shared" si="5"/>
        <v>1</v>
      </c>
    </row>
    <row r="97" spans="6:17" x14ac:dyDescent="0.25">
      <c r="F97" s="3"/>
      <c r="G97" s="3"/>
      <c r="N97">
        <v>90</v>
      </c>
      <c r="O97" s="3">
        <f t="shared" si="4"/>
        <v>90924.71442641443</v>
      </c>
      <c r="P97" s="3">
        <f t="shared" si="3"/>
        <v>146154.70674707668</v>
      </c>
      <c r="Q97">
        <f t="shared" si="5"/>
        <v>1</v>
      </c>
    </row>
    <row r="98" spans="6:17" x14ac:dyDescent="0.25">
      <c r="F98" s="3"/>
      <c r="G98" s="3"/>
      <c r="N98">
        <v>91</v>
      </c>
      <c r="O98" s="3">
        <f t="shared" si="4"/>
        <v>91530.87918925719</v>
      </c>
      <c r="P98" s="3">
        <f t="shared" si="3"/>
        <v>148191.51708260243</v>
      </c>
      <c r="Q98">
        <f t="shared" si="5"/>
        <v>1</v>
      </c>
    </row>
    <row r="99" spans="6:17" x14ac:dyDescent="0.25">
      <c r="F99" s="3"/>
      <c r="G99" s="3"/>
      <c r="N99">
        <v>92</v>
      </c>
      <c r="O99" s="3">
        <f t="shared" si="4"/>
        <v>92141.085050518901</v>
      </c>
      <c r="P99" s="3">
        <f t="shared" si="3"/>
        <v>150252.66598129034</v>
      </c>
      <c r="Q99">
        <f t="shared" si="5"/>
        <v>1</v>
      </c>
    </row>
    <row r="100" spans="6:17" x14ac:dyDescent="0.25">
      <c r="F100" s="3"/>
      <c r="G100" s="3"/>
      <c r="N100">
        <v>93</v>
      </c>
      <c r="O100" s="3">
        <f t="shared" si="4"/>
        <v>92755.358950855691</v>
      </c>
      <c r="P100" s="3">
        <f t="shared" si="3"/>
        <v>152338.43226502708</v>
      </c>
      <c r="Q100">
        <f t="shared" si="5"/>
        <v>1</v>
      </c>
    </row>
    <row r="101" spans="6:17" x14ac:dyDescent="0.25">
      <c r="F101" s="3"/>
      <c r="G101" s="3"/>
      <c r="N101">
        <v>94</v>
      </c>
      <c r="O101" s="3">
        <f t="shared" si="4"/>
        <v>93373.728010528052</v>
      </c>
      <c r="P101" s="3">
        <f t="shared" si="3"/>
        <v>154449.09787729726</v>
      </c>
      <c r="Q101">
        <f t="shared" si="5"/>
        <v>1</v>
      </c>
    </row>
    <row r="102" spans="6:17" x14ac:dyDescent="0.25">
      <c r="F102" s="3"/>
      <c r="G102" s="3"/>
      <c r="N102">
        <v>95</v>
      </c>
      <c r="O102" s="3">
        <f t="shared" si="4"/>
        <v>93996.219530598231</v>
      </c>
      <c r="P102" s="3">
        <f t="shared" si="3"/>
        <v>156584.94791767406</v>
      </c>
      <c r="Q102">
        <f t="shared" si="5"/>
        <v>1</v>
      </c>
    </row>
    <row r="103" spans="6:17" x14ac:dyDescent="0.25">
      <c r="F103" s="3"/>
      <c r="G103" s="3"/>
      <c r="N103">
        <v>96</v>
      </c>
      <c r="O103" s="3">
        <f t="shared" si="4"/>
        <v>94622.860994135553</v>
      </c>
      <c r="P103" s="3">
        <f t="shared" si="3"/>
        <v>158746.27067668858</v>
      </c>
      <c r="Q103">
        <f t="shared" si="5"/>
        <v>1</v>
      </c>
    </row>
    <row r="104" spans="6:17" x14ac:dyDescent="0.25">
      <c r="F104" s="3"/>
      <c r="G104" s="3"/>
      <c r="N104">
        <v>97</v>
      </c>
      <c r="O104" s="3">
        <f t="shared" si="4"/>
        <v>95253.680067429785</v>
      </c>
      <c r="P104" s="3">
        <f t="shared" si="3"/>
        <v>160933.35767108068</v>
      </c>
      <c r="Q104">
        <f t="shared" si="5"/>
        <v>1</v>
      </c>
    </row>
    <row r="105" spans="6:17" x14ac:dyDescent="0.25">
      <c r="F105" s="3"/>
      <c r="G105" s="3"/>
      <c r="N105">
        <v>98</v>
      </c>
      <c r="O105" s="3">
        <f t="shared" si="4"/>
        <v>95888.704601212637</v>
      </c>
      <c r="P105" s="3">
        <f t="shared" si="3"/>
        <v>163146.50367943698</v>
      </c>
      <c r="Q105">
        <f t="shared" si="5"/>
        <v>1</v>
      </c>
    </row>
    <row r="106" spans="6:17" x14ac:dyDescent="0.25">
      <c r="F106" s="3"/>
      <c r="G106" s="3"/>
      <c r="N106">
        <v>99</v>
      </c>
      <c r="O106" s="3">
        <f t="shared" si="4"/>
        <v>96527.962631887378</v>
      </c>
      <c r="P106" s="3">
        <f t="shared" si="3"/>
        <v>165386.00677821873</v>
      </c>
      <c r="Q106">
        <f t="shared" si="5"/>
        <v>1</v>
      </c>
    </row>
    <row r="107" spans="6:17" x14ac:dyDescent="0.25">
      <c r="F107" s="3"/>
      <c r="G107" s="3"/>
      <c r="N107">
        <v>100</v>
      </c>
      <c r="O107" s="3">
        <f t="shared" si="4"/>
        <v>97171.482382766626</v>
      </c>
      <c r="P107" s="3">
        <f t="shared" si="3"/>
        <v>167652.16837818568</v>
      </c>
      <c r="Q107">
        <f t="shared" si="5"/>
        <v>1</v>
      </c>
    </row>
    <row r="108" spans="6:17" x14ac:dyDescent="0.25">
      <c r="F108" s="3"/>
      <c r="G108" s="3"/>
      <c r="N108">
        <v>101</v>
      </c>
      <c r="O108" s="3">
        <f t="shared" si="4"/>
        <v>97819.292265318392</v>
      </c>
      <c r="P108" s="3">
        <f t="shared" si="3"/>
        <v>169945.29326121803</v>
      </c>
      <c r="Q108">
        <f t="shared" si="5"/>
        <v>1</v>
      </c>
    </row>
    <row r="109" spans="6:17" x14ac:dyDescent="0.25">
      <c r="F109" s="3"/>
      <c r="G109" s="3"/>
      <c r="N109">
        <v>102</v>
      </c>
      <c r="O109" s="3">
        <f t="shared" si="4"/>
        <v>98471.420880420512</v>
      </c>
      <c r="P109" s="3">
        <f t="shared" si="3"/>
        <v>172265.68961754284</v>
      </c>
      <c r="Q109">
        <f t="shared" si="5"/>
        <v>1</v>
      </c>
    </row>
    <row r="110" spans="6:17" x14ac:dyDescent="0.25">
      <c r="F110" s="3"/>
      <c r="G110" s="3"/>
      <c r="N110">
        <v>103</v>
      </c>
      <c r="O110" s="3">
        <f t="shared" si="4"/>
        <v>99127.897019623313</v>
      </c>
      <c r="P110" s="3">
        <f t="shared" si="3"/>
        <v>174613.66908336777</v>
      </c>
      <c r="Q110">
        <f t="shared" si="5"/>
        <v>1</v>
      </c>
    </row>
    <row r="111" spans="6:17" x14ac:dyDescent="0.25">
      <c r="F111" s="3"/>
      <c r="G111" s="3"/>
      <c r="N111">
        <v>104</v>
      </c>
      <c r="O111" s="3">
        <f t="shared" si="4"/>
        <v>99788.749666420801</v>
      </c>
      <c r="P111" s="3">
        <f t="shared" si="3"/>
        <v>176989.54677892779</v>
      </c>
      <c r="Q111">
        <f t="shared" si="5"/>
        <v>1</v>
      </c>
    </row>
    <row r="112" spans="6:17" x14ac:dyDescent="0.25">
      <c r="F112" s="3"/>
      <c r="G112" s="3"/>
      <c r="N112">
        <v>105</v>
      </c>
      <c r="O112" s="3">
        <f t="shared" si="4"/>
        <v>100454.00799753027</v>
      </c>
      <c r="P112" s="3">
        <f t="shared" si="3"/>
        <v>179393.64134694866</v>
      </c>
      <c r="Q112">
        <f t="shared" si="5"/>
        <v>1</v>
      </c>
    </row>
    <row r="113" spans="6:17" x14ac:dyDescent="0.25">
      <c r="F113" s="3"/>
      <c r="G113" s="3"/>
      <c r="N113">
        <v>106</v>
      </c>
      <c r="O113" s="3">
        <f t="shared" si="4"/>
        <v>101123.70138418046</v>
      </c>
      <c r="P113" s="3">
        <f t="shared" si="3"/>
        <v>181826.27499153133</v>
      </c>
      <c r="Q113">
        <f t="shared" si="5"/>
        <v>1</v>
      </c>
    </row>
    <row r="114" spans="6:17" x14ac:dyDescent="0.25">
      <c r="F114" s="3"/>
      <c r="G114" s="3"/>
      <c r="N114">
        <v>107</v>
      </c>
      <c r="O114" s="3">
        <f t="shared" si="4"/>
        <v>101797.85939340832</v>
      </c>
      <c r="P114" s="3">
        <f t="shared" si="3"/>
        <v>184287.77351746353</v>
      </c>
      <c r="Q114">
        <f t="shared" si="5"/>
        <v>1</v>
      </c>
    </row>
    <row r="115" spans="6:17" x14ac:dyDescent="0.25">
      <c r="F115" s="3"/>
      <c r="G115" s="3"/>
      <c r="N115">
        <v>108</v>
      </c>
      <c r="O115" s="3">
        <f t="shared" si="4"/>
        <v>102476.51178936436</v>
      </c>
      <c r="P115" s="3">
        <f t="shared" si="3"/>
        <v>186778.46636996139</v>
      </c>
      <c r="Q115">
        <f t="shared" si="5"/>
        <v>1</v>
      </c>
    </row>
    <row r="116" spans="6:17" x14ac:dyDescent="0.25">
      <c r="F116" s="3"/>
      <c r="G116" s="3"/>
      <c r="N116">
        <v>109</v>
      </c>
      <c r="O116" s="3">
        <f t="shared" si="4"/>
        <v>103159.68853462678</v>
      </c>
      <c r="P116" s="3">
        <f t="shared" si="3"/>
        <v>189298.68667484605</v>
      </c>
      <c r="Q116">
        <f t="shared" si="5"/>
        <v>1</v>
      </c>
    </row>
    <row r="117" spans="6:17" x14ac:dyDescent="0.25">
      <c r="F117" s="3"/>
      <c r="G117" s="3"/>
      <c r="N117">
        <v>110</v>
      </c>
      <c r="O117" s="3">
        <f t="shared" si="4"/>
        <v>103847.41979152428</v>
      </c>
      <c r="P117" s="3">
        <f t="shared" si="3"/>
        <v>191848.77127916174</v>
      </c>
      <c r="Q117">
        <f t="shared" si="5"/>
        <v>1</v>
      </c>
    </row>
    <row r="118" spans="6:17" x14ac:dyDescent="0.25">
      <c r="F118" s="3"/>
      <c r="G118" s="3"/>
      <c r="N118">
        <v>111</v>
      </c>
      <c r="O118" s="3">
        <f t="shared" si="4"/>
        <v>104539.73592346777</v>
      </c>
      <c r="P118" s="3">
        <f t="shared" si="3"/>
        <v>194429.06079223758</v>
      </c>
      <c r="Q118">
        <f t="shared" si="5"/>
        <v>1</v>
      </c>
    </row>
    <row r="119" spans="6:17" x14ac:dyDescent="0.25">
      <c r="F119" s="3"/>
      <c r="G119" s="3"/>
      <c r="N119">
        <v>112</v>
      </c>
      <c r="O119" s="3">
        <f t="shared" si="4"/>
        <v>105236.66749629089</v>
      </c>
      <c r="P119" s="3">
        <f t="shared" si="3"/>
        <v>197039.89962719975</v>
      </c>
      <c r="Q119">
        <f t="shared" si="5"/>
        <v>1</v>
      </c>
    </row>
    <row r="120" spans="6:17" x14ac:dyDescent="0.25">
      <c r="F120" s="3"/>
      <c r="G120" s="3"/>
      <c r="N120">
        <v>113</v>
      </c>
      <c r="O120" s="3">
        <f t="shared" si="4"/>
        <v>105938.24527959949</v>
      </c>
      <c r="P120" s="3">
        <f t="shared" si="3"/>
        <v>199681.63604293877</v>
      </c>
      <c r="Q120">
        <f t="shared" si="5"/>
        <v>1</v>
      </c>
    </row>
    <row r="121" spans="6:17" x14ac:dyDescent="0.25">
      <c r="F121" s="3"/>
      <c r="G121" s="3"/>
      <c r="N121">
        <v>114</v>
      </c>
      <c r="O121" s="3">
        <f t="shared" si="4"/>
        <v>106644.50024813015</v>
      </c>
      <c r="P121" s="3">
        <f t="shared" si="3"/>
        <v>202354.62218653577</v>
      </c>
      <c r="Q121">
        <f t="shared" si="5"/>
        <v>1</v>
      </c>
    </row>
    <row r="122" spans="6:17" x14ac:dyDescent="0.25">
      <c r="F122" s="3"/>
      <c r="G122" s="3"/>
      <c r="N122">
        <v>115</v>
      </c>
      <c r="O122" s="3">
        <f t="shared" si="4"/>
        <v>107355.46358311767</v>
      </c>
      <c r="P122" s="3">
        <f t="shared" si="3"/>
        <v>205059.21413615375</v>
      </c>
      <c r="Q122">
        <f t="shared" si="5"/>
        <v>1</v>
      </c>
    </row>
    <row r="123" spans="6:17" x14ac:dyDescent="0.25">
      <c r="F123" s="3"/>
      <c r="G123" s="3"/>
      <c r="N123">
        <v>116</v>
      </c>
      <c r="O123" s="3">
        <f t="shared" si="4"/>
        <v>108071.16667367177</v>
      </c>
      <c r="P123" s="3">
        <f t="shared" si="3"/>
        <v>207795.77194439876</v>
      </c>
      <c r="Q123">
        <f t="shared" si="5"/>
        <v>1</v>
      </c>
    </row>
    <row r="124" spans="6:17" x14ac:dyDescent="0.25">
      <c r="F124" s="3"/>
      <c r="G124" s="3"/>
      <c r="N124">
        <v>117</v>
      </c>
      <c r="O124" s="3">
        <f t="shared" si="4"/>
        <v>108791.64111816291</v>
      </c>
      <c r="P124" s="3">
        <f t="shared" si="3"/>
        <v>210564.65968215605</v>
      </c>
      <c r="Q124">
        <f t="shared" si="5"/>
        <v>1</v>
      </c>
    </row>
    <row r="125" spans="6:17" x14ac:dyDescent="0.25">
      <c r="F125" s="3"/>
      <c r="G125" s="3"/>
      <c r="N125">
        <v>118</v>
      </c>
      <c r="O125" s="3">
        <f t="shared" si="4"/>
        <v>109516.91872561732</v>
      </c>
      <c r="P125" s="3">
        <f t="shared" si="3"/>
        <v>213366.2454829058</v>
      </c>
      <c r="Q125">
        <f t="shared" si="5"/>
        <v>1</v>
      </c>
    </row>
    <row r="126" spans="6:17" x14ac:dyDescent="0.25">
      <c r="F126" s="3"/>
      <c r="G126" s="3"/>
      <c r="N126">
        <v>119</v>
      </c>
      <c r="O126" s="3">
        <f t="shared" si="4"/>
        <v>110247.03151712143</v>
      </c>
      <c r="P126" s="3">
        <f t="shared" si="3"/>
        <v>216200.901587525</v>
      </c>
      <c r="Q126">
        <f t="shared" si="5"/>
        <v>1</v>
      </c>
    </row>
    <row r="127" spans="6:17" x14ac:dyDescent="0.25">
      <c r="F127" s="3"/>
      <c r="G127" s="3"/>
      <c r="N127">
        <v>120</v>
      </c>
      <c r="O127" s="3">
        <f t="shared" si="4"/>
        <v>110982.01172723557</v>
      </c>
      <c r="P127" s="3">
        <f t="shared" si="3"/>
        <v>219069.00438957906</v>
      </c>
      <c r="Q127">
        <f t="shared" si="5"/>
        <v>1</v>
      </c>
    </row>
    <row r="128" spans="6:17" x14ac:dyDescent="0.25">
      <c r="F128" s="3"/>
      <c r="G128" s="3"/>
      <c r="N128">
        <v>121</v>
      </c>
      <c r="O128" s="3">
        <f t="shared" si="4"/>
        <v>111721.89180541714</v>
      </c>
      <c r="P128" s="3">
        <f t="shared" si="3"/>
        <v>221970.93448110996</v>
      </c>
      <c r="Q128">
        <f t="shared" si="5"/>
        <v>1</v>
      </c>
    </row>
    <row r="129" spans="6:17" x14ac:dyDescent="0.25">
      <c r="F129" s="3"/>
      <c r="G129" s="3"/>
      <c r="N129">
        <v>122</v>
      </c>
      <c r="O129" s="3">
        <f t="shared" si="4"/>
        <v>112466.70441745325</v>
      </c>
      <c r="P129" s="3">
        <f t="shared" si="3"/>
        <v>224907.07669892564</v>
      </c>
      <c r="Q129">
        <f t="shared" si="5"/>
        <v>1</v>
      </c>
    </row>
    <row r="130" spans="6:17" x14ac:dyDescent="0.25">
      <c r="F130" s="3"/>
      <c r="G130" s="3"/>
      <c r="N130">
        <v>123</v>
      </c>
      <c r="O130" s="3">
        <f t="shared" si="4"/>
        <v>113216.48244690293</v>
      </c>
      <c r="P130" s="3">
        <f t="shared" si="3"/>
        <v>227877.82017139604</v>
      </c>
      <c r="Q130">
        <f t="shared" si="5"/>
        <v>1</v>
      </c>
    </row>
    <row r="131" spans="6:17" x14ac:dyDescent="0.25">
      <c r="F131" s="3"/>
      <c r="G131" s="3"/>
      <c r="N131">
        <v>124</v>
      </c>
      <c r="O131" s="3">
        <f t="shared" si="4"/>
        <v>113971.25899654893</v>
      </c>
      <c r="P131" s="3">
        <f t="shared" si="3"/>
        <v>230883.55836576212</v>
      </c>
      <c r="Q131">
        <f t="shared" si="5"/>
        <v>1</v>
      </c>
    </row>
    <row r="132" spans="6:17" x14ac:dyDescent="0.25">
      <c r="F132" s="3"/>
      <c r="G132" s="3"/>
      <c r="N132">
        <v>125</v>
      </c>
      <c r="O132" s="3">
        <f t="shared" si="4"/>
        <v>114731.06738985925</v>
      </c>
      <c r="P132" s="3">
        <f t="shared" si="3"/>
        <v>233924.68913596147</v>
      </c>
      <c r="Q132">
        <f t="shared" si="5"/>
        <v>1</v>
      </c>
    </row>
    <row r="133" spans="6:17" x14ac:dyDescent="0.25">
      <c r="F133" s="3"/>
      <c r="G133" s="3"/>
      <c r="N133">
        <v>126</v>
      </c>
      <c r="O133" s="3">
        <f t="shared" si="4"/>
        <v>115495.9411724583</v>
      </c>
      <c r="P133" s="3">
        <f t="shared" si="3"/>
        <v>237001.61477097971</v>
      </c>
      <c r="Q133">
        <f t="shared" si="5"/>
        <v>1</v>
      </c>
    </row>
    <row r="134" spans="6:17" x14ac:dyDescent="0.25">
      <c r="F134" s="3"/>
      <c r="G134" s="3"/>
      <c r="N134">
        <v>127</v>
      </c>
      <c r="O134" s="3">
        <f t="shared" si="4"/>
        <v>116265.91411360801</v>
      </c>
      <c r="P134" s="3">
        <f t="shared" si="3"/>
        <v>240114.74204372877</v>
      </c>
      <c r="Q134">
        <f t="shared" si="5"/>
        <v>1</v>
      </c>
    </row>
    <row r="135" spans="6:17" x14ac:dyDescent="0.25">
      <c r="F135" s="3"/>
      <c r="G135" s="3"/>
      <c r="N135">
        <v>128</v>
      </c>
      <c r="O135" s="3">
        <f t="shared" si="4"/>
        <v>117041.02020769873</v>
      </c>
      <c r="P135" s="3">
        <f t="shared" si="3"/>
        <v>243264.48226046187</v>
      </c>
      <c r="Q135">
        <f t="shared" si="5"/>
        <v>1</v>
      </c>
    </row>
    <row r="136" spans="6:17" x14ac:dyDescent="0.25">
      <c r="F136" s="3"/>
      <c r="G136" s="3"/>
      <c r="N136">
        <v>129</v>
      </c>
      <c r="O136" s="3">
        <f t="shared" si="4"/>
        <v>117821.29367575006</v>
      </c>
      <c r="P136" s="3">
        <f t="shared" ref="P136:P139" si="6">$G$9*(1+0.13/12)^N136+($G$10-$G$11)*((1+$G$13/12/100)^N136-1)/$G$13*12*100-$G$11*((1+0.08/12)^N136-1)/0.08*12</f>
        <v>246451.25131072899</v>
      </c>
      <c r="Q136">
        <f t="shared" si="5"/>
        <v>1</v>
      </c>
    </row>
    <row r="137" spans="6:17" x14ac:dyDescent="0.25">
      <c r="F137" s="3"/>
      <c r="G137" s="3"/>
      <c r="N137">
        <v>130</v>
      </c>
      <c r="O137" s="3">
        <f t="shared" ref="O137:O139" si="7">O136*(1+0.08/12)</f>
        <v>118606.76896692172</v>
      </c>
      <c r="P137" s="3">
        <f t="shared" si="6"/>
        <v>249675.46971787926</v>
      </c>
      <c r="Q137">
        <f t="shared" ref="Q137:Q139" si="8">IF(P137&gt;=O137,1,0)</f>
        <v>1</v>
      </c>
    </row>
    <row r="138" spans="6:17" x14ac:dyDescent="0.25">
      <c r="F138" s="3"/>
      <c r="G138" s="3"/>
      <c r="N138">
        <v>131</v>
      </c>
      <c r="O138" s="3">
        <f t="shared" si="7"/>
        <v>119397.48076003452</v>
      </c>
      <c r="P138" s="3">
        <f t="shared" si="6"/>
        <v>252937.56269011559</v>
      </c>
      <c r="Q138">
        <f t="shared" si="8"/>
        <v>1</v>
      </c>
    </row>
    <row r="139" spans="6:17" x14ac:dyDescent="0.25">
      <c r="F139" s="3"/>
      <c r="G139" s="3"/>
      <c r="N139">
        <v>132</v>
      </c>
      <c r="O139" s="3">
        <f t="shared" si="7"/>
        <v>120193.46396510141</v>
      </c>
      <c r="P139" s="3">
        <f t="shared" si="6"/>
        <v>256237.96017210869</v>
      </c>
      <c r="Q139">
        <f t="shared" si="8"/>
        <v>1</v>
      </c>
    </row>
    <row r="140" spans="6:17" x14ac:dyDescent="0.25">
      <c r="F140" s="3"/>
      <c r="G140" s="3"/>
    </row>
    <row r="141" spans="6:17" x14ac:dyDescent="0.25">
      <c r="F141" s="3"/>
      <c r="G141" s="3"/>
    </row>
    <row r="142" spans="6:17" x14ac:dyDescent="0.25">
      <c r="F142" s="3"/>
      <c r="G142" s="3"/>
    </row>
    <row r="143" spans="6:17" x14ac:dyDescent="0.25">
      <c r="F143" s="3"/>
      <c r="G143" s="3"/>
    </row>
    <row r="144" spans="6:17" x14ac:dyDescent="0.25">
      <c r="F144" s="3"/>
      <c r="G144" s="3"/>
    </row>
    <row r="145" spans="6:7" x14ac:dyDescent="0.25">
      <c r="F145" s="3"/>
      <c r="G145" s="3"/>
    </row>
    <row r="146" spans="6:7" x14ac:dyDescent="0.25">
      <c r="F146" s="3"/>
      <c r="G146" s="3"/>
    </row>
    <row r="147" spans="6:7" x14ac:dyDescent="0.25">
      <c r="F147" s="3"/>
      <c r="G147" s="3"/>
    </row>
    <row r="148" spans="6:7" x14ac:dyDescent="0.25">
      <c r="F148" s="3"/>
      <c r="G148" s="3"/>
    </row>
    <row r="149" spans="6:7" x14ac:dyDescent="0.25">
      <c r="F149" s="3"/>
      <c r="G149" s="3"/>
    </row>
    <row r="150" spans="6:7" x14ac:dyDescent="0.25">
      <c r="F150" s="3"/>
      <c r="G150" s="3"/>
    </row>
    <row r="151" spans="6:7" x14ac:dyDescent="0.25">
      <c r="F151" s="3"/>
      <c r="G151" s="3"/>
    </row>
    <row r="152" spans="6:7" x14ac:dyDescent="0.25">
      <c r="F152" s="3"/>
      <c r="G152" s="3"/>
    </row>
    <row r="153" spans="6:7" x14ac:dyDescent="0.25">
      <c r="F153" s="3"/>
      <c r="G153" s="3"/>
    </row>
    <row r="154" spans="6:7" x14ac:dyDescent="0.25">
      <c r="F154" s="3"/>
      <c r="G154" s="3"/>
    </row>
    <row r="155" spans="6:7" x14ac:dyDescent="0.25">
      <c r="F155" s="3"/>
      <c r="G155" s="3"/>
    </row>
  </sheetData>
  <mergeCells count="3">
    <mergeCell ref="F16:F17"/>
    <mergeCell ref="F7:G7"/>
    <mergeCell ref="G16:G1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Erkin</dc:creator>
  <cp:lastModifiedBy>npihota</cp:lastModifiedBy>
  <dcterms:created xsi:type="dcterms:W3CDTF">2013-10-25T04:25:25Z</dcterms:created>
  <dcterms:modified xsi:type="dcterms:W3CDTF">2013-11-13T03:53:49Z</dcterms:modified>
</cp:coreProperties>
</file>